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y Documents\Camden Woods HOA\Financials\Budget Information\"/>
    </mc:Choice>
  </mc:AlternateContent>
  <bookViews>
    <workbookView xWindow="0" yWindow="0" windowWidth="19140" windowHeight="4260"/>
  </bookViews>
  <sheets>
    <sheet name="Working Budget" sheetId="1" r:id="rId1"/>
  </sheets>
  <definedNames>
    <definedName name="_xlnm.Print_Area" localSheetId="0">'Working Budget'!$A$1:$T$44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" i="1" l="1"/>
  <c r="S18" i="1"/>
  <c r="R18" i="1"/>
  <c r="Q18" i="1"/>
  <c r="P18" i="1"/>
  <c r="O18" i="1"/>
  <c r="N18" i="1"/>
  <c r="M18" i="1"/>
  <c r="L18" i="1"/>
  <c r="K18" i="1"/>
  <c r="J18" i="1"/>
  <c r="I18" i="1"/>
  <c r="F18" i="1"/>
  <c r="S25" i="1" l="1"/>
  <c r="R25" i="1"/>
  <c r="Q25" i="1"/>
  <c r="P25" i="1"/>
  <c r="O25" i="1"/>
  <c r="N25" i="1"/>
  <c r="M25" i="1"/>
  <c r="L25" i="1"/>
  <c r="K25" i="1"/>
  <c r="J25" i="1"/>
  <c r="I25" i="1"/>
  <c r="T25" i="1" s="1"/>
  <c r="F25" i="1"/>
  <c r="G25" i="1" s="1"/>
  <c r="S8" i="1" l="1"/>
  <c r="R8" i="1"/>
  <c r="Q8" i="1"/>
  <c r="P8" i="1"/>
  <c r="O8" i="1"/>
  <c r="N8" i="1"/>
  <c r="M8" i="1"/>
  <c r="L8" i="1"/>
  <c r="K8" i="1"/>
  <c r="J8" i="1"/>
  <c r="I8" i="1"/>
  <c r="F8" i="1"/>
  <c r="G8" i="1" s="1"/>
  <c r="T8" i="1" l="1"/>
  <c r="G6" i="1"/>
  <c r="F6" i="1"/>
  <c r="S23" i="1" l="1"/>
  <c r="R23" i="1"/>
  <c r="Q23" i="1"/>
  <c r="P23" i="1"/>
  <c r="O23" i="1"/>
  <c r="N23" i="1"/>
  <c r="M23" i="1"/>
  <c r="L23" i="1"/>
  <c r="K23" i="1"/>
  <c r="J23" i="1"/>
  <c r="I23" i="1"/>
  <c r="F23" i="1"/>
  <c r="G23" i="1" s="1"/>
  <c r="T23" i="1" l="1"/>
  <c r="H41" i="1"/>
  <c r="F40" i="1"/>
  <c r="G40" i="1" s="1"/>
  <c r="F39" i="1"/>
  <c r="G39" i="1" s="1"/>
  <c r="F22" i="1"/>
  <c r="G22" i="1" s="1"/>
  <c r="F21" i="1"/>
  <c r="G21" i="1" s="1"/>
  <c r="F20" i="1"/>
  <c r="G20" i="1" s="1"/>
  <c r="F15" i="1"/>
  <c r="G15" i="1" s="1"/>
  <c r="F24" i="1"/>
  <c r="G24" i="1" s="1"/>
  <c r="F17" i="1"/>
  <c r="G17" i="1" s="1"/>
  <c r="F16" i="1"/>
  <c r="G16" i="1" s="1"/>
  <c r="F19" i="1"/>
  <c r="G19" i="1" s="1"/>
  <c r="F33" i="1"/>
  <c r="G33" i="1" s="1"/>
  <c r="F37" i="1"/>
  <c r="G37" i="1" s="1"/>
  <c r="F29" i="1"/>
  <c r="F28" i="1"/>
  <c r="G28" i="1" s="1"/>
  <c r="F36" i="1"/>
  <c r="G36" i="1" s="1"/>
  <c r="F34" i="1"/>
  <c r="G34" i="1" s="1"/>
  <c r="F35" i="1"/>
  <c r="F32" i="1"/>
  <c r="G32" i="1" s="1"/>
  <c r="F30" i="1"/>
  <c r="G30" i="1" s="1"/>
  <c r="F31" i="1"/>
  <c r="G31" i="1" s="1"/>
  <c r="F10" i="1"/>
  <c r="G10" i="1" s="1"/>
  <c r="F9" i="1"/>
  <c r="G9" i="1" s="1"/>
  <c r="F7" i="1"/>
  <c r="G7" i="1" s="1"/>
  <c r="E41" i="1" l="1"/>
  <c r="D41" i="1"/>
  <c r="S40" i="1"/>
  <c r="R40" i="1"/>
  <c r="Q40" i="1"/>
  <c r="P40" i="1"/>
  <c r="O40" i="1"/>
  <c r="N40" i="1"/>
  <c r="M40" i="1"/>
  <c r="L40" i="1"/>
  <c r="K40" i="1"/>
  <c r="J40" i="1"/>
  <c r="I40" i="1"/>
  <c r="S39" i="1"/>
  <c r="R39" i="1"/>
  <c r="Q39" i="1"/>
  <c r="P39" i="1"/>
  <c r="O39" i="1"/>
  <c r="N39" i="1"/>
  <c r="M39" i="1"/>
  <c r="L39" i="1"/>
  <c r="K39" i="1"/>
  <c r="J39" i="1"/>
  <c r="I39" i="1"/>
  <c r="S22" i="1"/>
  <c r="R22" i="1"/>
  <c r="Q22" i="1"/>
  <c r="P22" i="1"/>
  <c r="O22" i="1"/>
  <c r="N22" i="1"/>
  <c r="M22" i="1"/>
  <c r="L22" i="1"/>
  <c r="K22" i="1"/>
  <c r="J22" i="1"/>
  <c r="I22" i="1"/>
  <c r="S21" i="1"/>
  <c r="R21" i="1"/>
  <c r="Q21" i="1"/>
  <c r="P21" i="1"/>
  <c r="O21" i="1"/>
  <c r="N21" i="1"/>
  <c r="M21" i="1"/>
  <c r="L21" i="1"/>
  <c r="K21" i="1"/>
  <c r="J21" i="1"/>
  <c r="I21" i="1"/>
  <c r="S20" i="1"/>
  <c r="R20" i="1"/>
  <c r="Q20" i="1"/>
  <c r="P20" i="1"/>
  <c r="O20" i="1"/>
  <c r="N20" i="1"/>
  <c r="M20" i="1"/>
  <c r="L20" i="1"/>
  <c r="K20" i="1"/>
  <c r="J20" i="1"/>
  <c r="I20" i="1"/>
  <c r="S15" i="1"/>
  <c r="R15" i="1"/>
  <c r="Q15" i="1"/>
  <c r="P15" i="1"/>
  <c r="O15" i="1"/>
  <c r="N15" i="1"/>
  <c r="M15" i="1"/>
  <c r="L15" i="1"/>
  <c r="K15" i="1"/>
  <c r="J15" i="1"/>
  <c r="I15" i="1"/>
  <c r="S24" i="1"/>
  <c r="R24" i="1"/>
  <c r="Q24" i="1"/>
  <c r="P24" i="1"/>
  <c r="O24" i="1"/>
  <c r="N24" i="1"/>
  <c r="M24" i="1"/>
  <c r="L24" i="1"/>
  <c r="K24" i="1"/>
  <c r="J24" i="1"/>
  <c r="I24" i="1"/>
  <c r="S17" i="1"/>
  <c r="R17" i="1"/>
  <c r="Q17" i="1"/>
  <c r="P17" i="1"/>
  <c r="O17" i="1"/>
  <c r="N17" i="1"/>
  <c r="M17" i="1"/>
  <c r="L17" i="1"/>
  <c r="K17" i="1"/>
  <c r="J17" i="1"/>
  <c r="I17" i="1"/>
  <c r="S16" i="1"/>
  <c r="R16" i="1"/>
  <c r="Q16" i="1"/>
  <c r="P16" i="1"/>
  <c r="O16" i="1"/>
  <c r="N16" i="1"/>
  <c r="M16" i="1"/>
  <c r="L16" i="1"/>
  <c r="K16" i="1"/>
  <c r="J16" i="1"/>
  <c r="I16" i="1"/>
  <c r="S19" i="1"/>
  <c r="R19" i="1"/>
  <c r="Q19" i="1"/>
  <c r="P19" i="1"/>
  <c r="O19" i="1"/>
  <c r="N19" i="1"/>
  <c r="M19" i="1"/>
  <c r="L19" i="1"/>
  <c r="K19" i="1"/>
  <c r="J19" i="1"/>
  <c r="I19" i="1"/>
  <c r="S33" i="1"/>
  <c r="R33" i="1"/>
  <c r="Q33" i="1"/>
  <c r="P33" i="1"/>
  <c r="O33" i="1"/>
  <c r="N33" i="1"/>
  <c r="M33" i="1"/>
  <c r="L33" i="1"/>
  <c r="K33" i="1"/>
  <c r="J33" i="1"/>
  <c r="I33" i="1"/>
  <c r="S37" i="1"/>
  <c r="R37" i="1"/>
  <c r="Q37" i="1"/>
  <c r="P37" i="1"/>
  <c r="O37" i="1"/>
  <c r="N37" i="1"/>
  <c r="M37" i="1"/>
  <c r="L37" i="1"/>
  <c r="K37" i="1"/>
  <c r="J37" i="1"/>
  <c r="I37" i="1"/>
  <c r="S29" i="1"/>
  <c r="R29" i="1"/>
  <c r="Q29" i="1"/>
  <c r="P29" i="1"/>
  <c r="O29" i="1"/>
  <c r="N29" i="1"/>
  <c r="M29" i="1"/>
  <c r="L29" i="1"/>
  <c r="K29" i="1"/>
  <c r="J29" i="1"/>
  <c r="I29" i="1"/>
  <c r="S28" i="1"/>
  <c r="R28" i="1"/>
  <c r="Q28" i="1"/>
  <c r="P28" i="1"/>
  <c r="O28" i="1"/>
  <c r="N28" i="1"/>
  <c r="M28" i="1"/>
  <c r="L28" i="1"/>
  <c r="K28" i="1"/>
  <c r="J28" i="1"/>
  <c r="I28" i="1"/>
  <c r="S36" i="1"/>
  <c r="R36" i="1"/>
  <c r="Q36" i="1"/>
  <c r="P36" i="1"/>
  <c r="O36" i="1"/>
  <c r="N36" i="1"/>
  <c r="M36" i="1"/>
  <c r="L36" i="1"/>
  <c r="K36" i="1"/>
  <c r="J36" i="1"/>
  <c r="I36" i="1"/>
  <c r="S34" i="1"/>
  <c r="R34" i="1"/>
  <c r="Q34" i="1"/>
  <c r="P34" i="1"/>
  <c r="O34" i="1"/>
  <c r="N34" i="1"/>
  <c r="M34" i="1"/>
  <c r="L34" i="1"/>
  <c r="K34" i="1"/>
  <c r="J34" i="1"/>
  <c r="I34" i="1"/>
  <c r="S35" i="1"/>
  <c r="R35" i="1"/>
  <c r="Q35" i="1"/>
  <c r="P35" i="1"/>
  <c r="O35" i="1"/>
  <c r="N35" i="1"/>
  <c r="M35" i="1"/>
  <c r="L35" i="1"/>
  <c r="K35" i="1"/>
  <c r="J35" i="1"/>
  <c r="I35" i="1"/>
  <c r="S32" i="1"/>
  <c r="R32" i="1"/>
  <c r="Q32" i="1"/>
  <c r="P32" i="1"/>
  <c r="O32" i="1"/>
  <c r="N32" i="1"/>
  <c r="M32" i="1"/>
  <c r="L32" i="1"/>
  <c r="K32" i="1"/>
  <c r="J32" i="1"/>
  <c r="I32" i="1"/>
  <c r="S30" i="1"/>
  <c r="R30" i="1"/>
  <c r="Q30" i="1"/>
  <c r="P30" i="1"/>
  <c r="O30" i="1"/>
  <c r="N30" i="1"/>
  <c r="M30" i="1"/>
  <c r="L30" i="1"/>
  <c r="K30" i="1"/>
  <c r="J30" i="1"/>
  <c r="I30" i="1"/>
  <c r="S31" i="1"/>
  <c r="R31" i="1"/>
  <c r="Q31" i="1"/>
  <c r="P31" i="1"/>
  <c r="O31" i="1"/>
  <c r="N31" i="1"/>
  <c r="M31" i="1"/>
  <c r="L31" i="1"/>
  <c r="K31" i="1"/>
  <c r="J31" i="1"/>
  <c r="I31" i="1"/>
  <c r="H11" i="1"/>
  <c r="H42" i="1" s="1"/>
  <c r="E11" i="1"/>
  <c r="D11" i="1"/>
  <c r="S10" i="1"/>
  <c r="R10" i="1"/>
  <c r="Q10" i="1"/>
  <c r="P10" i="1"/>
  <c r="O10" i="1"/>
  <c r="N10" i="1"/>
  <c r="M10" i="1"/>
  <c r="L10" i="1"/>
  <c r="K10" i="1"/>
  <c r="J10" i="1"/>
  <c r="I10" i="1"/>
  <c r="S9" i="1"/>
  <c r="R9" i="1"/>
  <c r="Q9" i="1"/>
  <c r="P9" i="1"/>
  <c r="O9" i="1"/>
  <c r="N9" i="1"/>
  <c r="M9" i="1"/>
  <c r="L9" i="1"/>
  <c r="K9" i="1"/>
  <c r="J9" i="1"/>
  <c r="I9" i="1"/>
  <c r="S7" i="1"/>
  <c r="R7" i="1"/>
  <c r="Q7" i="1"/>
  <c r="P7" i="1"/>
  <c r="O7" i="1"/>
  <c r="N7" i="1"/>
  <c r="M7" i="1"/>
  <c r="L7" i="1"/>
  <c r="K7" i="1"/>
  <c r="J7" i="1"/>
  <c r="I7" i="1"/>
  <c r="S6" i="1"/>
  <c r="R6" i="1"/>
  <c r="Q6" i="1"/>
  <c r="P6" i="1"/>
  <c r="O6" i="1"/>
  <c r="N6" i="1"/>
  <c r="M6" i="1"/>
  <c r="L6" i="1"/>
  <c r="K6" i="1"/>
  <c r="J6" i="1"/>
  <c r="I6" i="1"/>
  <c r="G11" i="1"/>
  <c r="E42" i="1" l="1"/>
  <c r="T40" i="1"/>
  <c r="T24" i="1"/>
  <c r="F41" i="1"/>
  <c r="F42" i="1" s="1"/>
  <c r="T17" i="1"/>
  <c r="T22" i="1"/>
  <c r="D42" i="1"/>
  <c r="T16" i="1"/>
  <c r="T20" i="1"/>
  <c r="T21" i="1"/>
  <c r="J11" i="1"/>
  <c r="N11" i="1"/>
  <c r="R11" i="1"/>
  <c r="T7" i="1"/>
  <c r="O11" i="1"/>
  <c r="S11" i="1"/>
  <c r="T10" i="1"/>
  <c r="T19" i="1"/>
  <c r="T15" i="1"/>
  <c r="T39" i="1"/>
  <c r="I41" i="1"/>
  <c r="M41" i="1"/>
  <c r="Q41" i="1"/>
  <c r="K41" i="1"/>
  <c r="O41" i="1"/>
  <c r="S41" i="1"/>
  <c r="T35" i="1"/>
  <c r="L41" i="1"/>
  <c r="P41" i="1"/>
  <c r="T34" i="1"/>
  <c r="T36" i="1"/>
  <c r="T28" i="1"/>
  <c r="T37" i="1"/>
  <c r="T30" i="1"/>
  <c r="J41" i="1"/>
  <c r="N41" i="1"/>
  <c r="R41" i="1"/>
  <c r="T32" i="1"/>
  <c r="T29" i="1"/>
  <c r="T33" i="1"/>
  <c r="T9" i="1"/>
  <c r="P11" i="1"/>
  <c r="L11" i="1"/>
  <c r="I11" i="1"/>
  <c r="M11" i="1"/>
  <c r="Q11" i="1"/>
  <c r="G41" i="1"/>
  <c r="G42" i="1" s="1"/>
  <c r="F11" i="1"/>
  <c r="K11" i="1"/>
  <c r="T31" i="1"/>
  <c r="T6" i="1"/>
  <c r="Q42" i="1" l="1"/>
  <c r="O42" i="1"/>
  <c r="M42" i="1"/>
  <c r="S42" i="1"/>
  <c r="K42" i="1"/>
  <c r="I42" i="1"/>
  <c r="N42" i="1"/>
  <c r="J42" i="1"/>
  <c r="R42" i="1"/>
  <c r="L42" i="1"/>
  <c r="P42" i="1"/>
  <c r="T41" i="1"/>
  <c r="T11" i="1"/>
  <c r="T42" i="1" l="1"/>
</calcChain>
</file>

<file path=xl/sharedStrings.xml><?xml version="1.0" encoding="utf-8"?>
<sst xmlns="http://schemas.openxmlformats.org/spreadsheetml/2006/main" count="107" uniqueCount="88">
  <si>
    <t>Camden Woods Homeowner's Association, Inc.</t>
  </si>
  <si>
    <t>Account</t>
  </si>
  <si>
    <t>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</si>
  <si>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</si>
  <si>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</si>
  <si>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</si>
  <si>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</si>
  <si>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</si>
  <si>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</si>
  <si>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</si>
  <si>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</si>
  <si>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</si>
  <si>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</si>
  <si>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</si>
  <si>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</si>
  <si>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Operating Accounts</t>
  </si>
  <si>
    <t>Income Accounts</t>
  </si>
  <si>
    <t>Income</t>
  </si>
  <si>
    <t>Regular Assessments</t>
  </si>
  <si>
    <t>Phase III Pond Assessments</t>
  </si>
  <si>
    <t>Late Fees</t>
  </si>
  <si>
    <t>Fines</t>
  </si>
  <si>
    <t>Income Accounts Total</t>
  </si>
  <si>
    <t>Expense Accounts</t>
  </si>
  <si>
    <t>Expenses - Buildings &amp; Grounds</t>
  </si>
  <si>
    <t>Misc. General Maintenance</t>
  </si>
  <si>
    <t>Electrical Repairs</t>
  </si>
  <si>
    <t>Landscape Contract</t>
  </si>
  <si>
    <t>Landscape Supplies</t>
  </si>
  <si>
    <t>Landscape Improvements</t>
  </si>
  <si>
    <t>Irrigation System &amp; Repair</t>
  </si>
  <si>
    <t>Utilities - Electric</t>
  </si>
  <si>
    <t>Utilities - Water/Irrigation</t>
  </si>
  <si>
    <t>Entrance Improvements</t>
  </si>
  <si>
    <t>Detention Pond Maintenance</t>
  </si>
  <si>
    <t>Expenses - Administrative</t>
  </si>
  <si>
    <t>Office Supplies/Expense</t>
  </si>
  <si>
    <t>Legal Expense</t>
  </si>
  <si>
    <t>Insurance Premiums</t>
  </si>
  <si>
    <t>Management Fees</t>
  </si>
  <si>
    <t>Printing, Newsletter, Etc.</t>
  </si>
  <si>
    <t>Community Watch</t>
  </si>
  <si>
    <t>Architectural Review Committee</t>
  </si>
  <si>
    <t>Expenses - Reserves Funded</t>
  </si>
  <si>
    <t>Capital Reserves</t>
  </si>
  <si>
    <t>Lake/Pond Reserves</t>
  </si>
  <si>
    <t>Expense Accounts Total</t>
  </si>
  <si>
    <t>Operating Accounts Net</t>
  </si>
  <si>
    <t>Regular Assessment is $ 50.00 per year x 24 homes = $ 1,200.00</t>
  </si>
  <si>
    <t>00401</t>
  </si>
  <si>
    <t>00407</t>
  </si>
  <si>
    <t>00541</t>
  </si>
  <si>
    <t>00534</t>
  </si>
  <si>
    <t>00542</t>
  </si>
  <si>
    <t>00547</t>
  </si>
  <si>
    <t>00545</t>
  </si>
  <si>
    <t>00548</t>
  </si>
  <si>
    <t>00524</t>
  </si>
  <si>
    <t>00525</t>
  </si>
  <si>
    <t>00543</t>
  </si>
  <si>
    <t>00501</t>
  </si>
  <si>
    <t>00502</t>
  </si>
  <si>
    <t>Accounting Expense (Audit &amp; Tax Prep)</t>
  </si>
  <si>
    <t>00511</t>
  </si>
  <si>
    <t>00503</t>
  </si>
  <si>
    <t>00518</t>
  </si>
  <si>
    <t>00512</t>
  </si>
  <si>
    <t>00558</t>
  </si>
  <si>
    <t>00559</t>
  </si>
  <si>
    <t>Regular Assessment is $ 172.80 per year x 134 homes = $ 23,155.55</t>
  </si>
  <si>
    <t>Community Enrichment (Christmas Contest)</t>
  </si>
  <si>
    <t>2019 Budget</t>
  </si>
  <si>
    <t>Difference Budget - Actual</t>
  </si>
  <si>
    <t>00410</t>
  </si>
  <si>
    <t>00411</t>
  </si>
  <si>
    <t>00549</t>
  </si>
  <si>
    <t>00515</t>
  </si>
  <si>
    <t>00513</t>
  </si>
  <si>
    <t>00409</t>
  </si>
  <si>
    <t>Legal Action Income</t>
  </si>
  <si>
    <t>00519</t>
  </si>
  <si>
    <t>Property Taxes</t>
  </si>
  <si>
    <t>2019 Actual thru 12/31/2019</t>
  </si>
  <si>
    <t>2019 Projected</t>
  </si>
  <si>
    <t>2020 Budget</t>
  </si>
  <si>
    <t>00509</t>
  </si>
  <si>
    <t>Postage &amp; Mail</t>
  </si>
  <si>
    <t>00516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</si>
</sst>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164" fontId="0" fillId="0" borderId="4" xfId="0" applyNumberForma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64" fontId="0" fillId="4" borderId="4" xfId="0" applyNumberFormat="1" applyFill="1" applyBorder="1" applyAlignment="1" applyProtection="1">
      <alignment vertical="center"/>
      <protection locked="0"/>
    </xf>
    <xf numFmtId="164" fontId="2" fillId="6" borderId="4" xfId="0" applyNumberFormat="1" applyFont="1" applyFill="1" applyBorder="1" applyAlignment="1">
      <alignment vertical="center"/>
    </xf>
    <xf numFmtId="164" fontId="2" fillId="4" borderId="4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164" fontId="4" fillId="5" borderId="4" xfId="0" applyNumberFormat="1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164" fontId="0" fillId="0" borderId="4" xfId="0" applyNumberFormat="1" applyFill="1" applyBorder="1" applyAlignment="1" applyProtection="1">
      <alignment vertical="center"/>
      <protection locked="0"/>
    </xf>
    <xf numFmtId="164" fontId="4" fillId="10" borderId="4" xfId="0" applyNumberFormat="1" applyFont="1" applyFill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8" borderId="1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9" borderId="2" xfId="0" applyFill="1" applyBorder="1" applyAlignment="1">
      <alignment vertical="center" wrapText="1"/>
    </xf>
    <xf numFmtId="0" fontId="0" fillId="9" borderId="3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workbookViewId="0">
      <selection activeCell="A2" sqref="A2"/>
    </sheetView>
  </sheetViews>
  <sheetFormatPr defaultColWidth="12.5703125" defaultRowHeight="15" x14ac:dyDescent="0.25"/>
  <cols>
    <col min="1" max="1" width="8.5703125" style="1" customWidth="1"/>
    <col min="2" max="2" width="12.5703125" style="1"/>
    <col min="3" max="3" width="39.7109375" style="1" customWidth="1"/>
    <col min="4" max="16384" width="12.5703125" style="1"/>
  </cols>
  <sheetData>
    <row r="1" spans="1:20" ht="15.75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40.5" customHeight="1" x14ac:dyDescent="0.25">
      <c r="A2" s="2"/>
      <c r="B2" s="3" t="s">
        <v>1</v>
      </c>
      <c r="C2" s="4" t="s">
        <v>2</v>
      </c>
      <c r="D2" s="3" t="s">
        <v>71</v>
      </c>
      <c r="E2" s="3" t="s">
        <v>82</v>
      </c>
      <c r="F2" s="3" t="s">
        <v>72</v>
      </c>
      <c r="G2" s="3" t="s">
        <v>83</v>
      </c>
      <c r="H2" s="5" t="s">
        <v>84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</row>
    <row r="3" spans="1:20" ht="15.75" x14ac:dyDescent="0.25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0" x14ac:dyDescent="0.25">
      <c r="A4" s="38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/>
    </row>
    <row r="5" spans="1:20" x14ac:dyDescent="0.25">
      <c r="A5" s="44" t="s">
        <v>17</v>
      </c>
      <c r="B5" s="42"/>
      <c r="C5" s="43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5"/>
      <c r="B6" s="19" t="s">
        <v>49</v>
      </c>
      <c r="C6" s="20" t="s">
        <v>18</v>
      </c>
      <c r="D6" s="8">
        <v>23155.55</v>
      </c>
      <c r="E6" s="8">
        <v>22067.96</v>
      </c>
      <c r="F6" s="8">
        <f>SUM(E6-D6)</f>
        <v>-1087.5900000000001</v>
      </c>
      <c r="G6" s="9">
        <f>SUM(D6)</f>
        <v>23155.55</v>
      </c>
      <c r="H6" s="12">
        <v>23155.200000000001</v>
      </c>
      <c r="I6" s="9">
        <f t="shared" ref="I6:I10" si="0">ROUND(H6/12,2)</f>
        <v>1929.6</v>
      </c>
      <c r="J6" s="9">
        <f t="shared" ref="J6:J10" si="1">ROUND(H6/12,2)</f>
        <v>1929.6</v>
      </c>
      <c r="K6" s="9">
        <f t="shared" ref="K6:K10" si="2">ROUND(H6/12,2)</f>
        <v>1929.6</v>
      </c>
      <c r="L6" s="9">
        <f t="shared" ref="L6:L10" si="3">ROUND(H6/12,2)</f>
        <v>1929.6</v>
      </c>
      <c r="M6" s="9">
        <f t="shared" ref="M6:M10" si="4">ROUND(H6/12,2)</f>
        <v>1929.6</v>
      </c>
      <c r="N6" s="9">
        <f t="shared" ref="N6:N10" si="5">ROUND(H6/12,2)</f>
        <v>1929.6</v>
      </c>
      <c r="O6" s="9">
        <f t="shared" ref="O6:O10" si="6">ROUND(H6/12,2)</f>
        <v>1929.6</v>
      </c>
      <c r="P6" s="9">
        <f t="shared" ref="P6:P10" si="7">ROUND(H6/12,2)</f>
        <v>1929.6</v>
      </c>
      <c r="Q6" s="9">
        <f t="shared" ref="Q6:Q10" si="8">ROUND(H6/12,2)</f>
        <v>1929.6</v>
      </c>
      <c r="R6" s="9">
        <f t="shared" ref="R6:R10" si="9">ROUND(H6/12,2)</f>
        <v>1929.6</v>
      </c>
      <c r="S6" s="9">
        <f t="shared" ref="S6:S10" si="10">ROUND(H6/12,2)</f>
        <v>1929.6</v>
      </c>
      <c r="T6" s="9">
        <f t="shared" ref="T6:T10" si="11">H6-SUM(I6:S6)</f>
        <v>1929.6000000000022</v>
      </c>
    </row>
    <row r="7" spans="1:20" x14ac:dyDescent="0.25">
      <c r="A7" s="2"/>
      <c r="B7" s="10" t="s">
        <v>50</v>
      </c>
      <c r="C7" s="11" t="s">
        <v>19</v>
      </c>
      <c r="D7" s="8">
        <v>1200</v>
      </c>
      <c r="E7" s="8">
        <v>1254.57</v>
      </c>
      <c r="F7" s="8">
        <f>SUM(D7-E7)</f>
        <v>-54.569999999999936</v>
      </c>
      <c r="G7" s="9">
        <f t="shared" ref="G7:G10" si="12">SUM(E7:F7)</f>
        <v>1200</v>
      </c>
      <c r="H7" s="12">
        <v>1200</v>
      </c>
      <c r="I7" s="9">
        <f t="shared" si="0"/>
        <v>100</v>
      </c>
      <c r="J7" s="9">
        <f t="shared" si="1"/>
        <v>100</v>
      </c>
      <c r="K7" s="9">
        <f t="shared" si="2"/>
        <v>100</v>
      </c>
      <c r="L7" s="9">
        <f t="shared" si="3"/>
        <v>100</v>
      </c>
      <c r="M7" s="9">
        <f t="shared" si="4"/>
        <v>100</v>
      </c>
      <c r="N7" s="9">
        <f t="shared" si="5"/>
        <v>100</v>
      </c>
      <c r="O7" s="9">
        <f t="shared" si="6"/>
        <v>100</v>
      </c>
      <c r="P7" s="9">
        <f t="shared" si="7"/>
        <v>100</v>
      </c>
      <c r="Q7" s="9">
        <f t="shared" si="8"/>
        <v>100</v>
      </c>
      <c r="R7" s="9">
        <f t="shared" si="9"/>
        <v>100</v>
      </c>
      <c r="S7" s="9">
        <f t="shared" si="10"/>
        <v>100</v>
      </c>
      <c r="T7" s="9">
        <f t="shared" si="11"/>
        <v>100</v>
      </c>
    </row>
    <row r="8" spans="1:20" x14ac:dyDescent="0.25">
      <c r="A8" s="2"/>
      <c r="B8" s="10" t="s">
        <v>78</v>
      </c>
      <c r="C8" s="11" t="s">
        <v>79</v>
      </c>
      <c r="D8" s="8">
        <v>200</v>
      </c>
      <c r="E8" s="8">
        <v>200</v>
      </c>
      <c r="F8" s="8">
        <f t="shared" ref="F8" si="13">SUM(D8-E8)</f>
        <v>0</v>
      </c>
      <c r="G8" s="9">
        <f t="shared" ref="G8" si="14">SUM(E8:F8)</f>
        <v>200</v>
      </c>
      <c r="H8" s="12">
        <v>0</v>
      </c>
      <c r="I8" s="9">
        <f t="shared" ref="I8" si="15">ROUND(H8/12,2)</f>
        <v>0</v>
      </c>
      <c r="J8" s="9">
        <f t="shared" ref="J8" si="16">ROUND(H8/12,2)</f>
        <v>0</v>
      </c>
      <c r="K8" s="9">
        <f t="shared" ref="K8" si="17">ROUND(H8/12,2)</f>
        <v>0</v>
      </c>
      <c r="L8" s="9">
        <f t="shared" ref="L8" si="18">ROUND(H8/12,2)</f>
        <v>0</v>
      </c>
      <c r="M8" s="9">
        <f t="shared" ref="M8" si="19">ROUND(H8/12,2)</f>
        <v>0</v>
      </c>
      <c r="N8" s="9">
        <f t="shared" ref="N8" si="20">ROUND(H8/12,2)</f>
        <v>0</v>
      </c>
      <c r="O8" s="9">
        <f t="shared" ref="O8" si="21">ROUND(H8/12,2)</f>
        <v>0</v>
      </c>
      <c r="P8" s="9">
        <f t="shared" ref="P8" si="22">ROUND(H8/12,2)</f>
        <v>0</v>
      </c>
      <c r="Q8" s="9">
        <f t="shared" ref="Q8" si="23">ROUND(H8/12,2)</f>
        <v>0</v>
      </c>
      <c r="R8" s="9">
        <f t="shared" ref="R8" si="24">ROUND(H8/12,2)</f>
        <v>0</v>
      </c>
      <c r="S8" s="9">
        <f t="shared" ref="S8" si="25">ROUND(H8/12,2)</f>
        <v>0</v>
      </c>
      <c r="T8" s="9">
        <f t="shared" ref="T8" si="26">H8-SUM(I8:S8)</f>
        <v>0</v>
      </c>
    </row>
    <row r="9" spans="1:20" x14ac:dyDescent="0.25">
      <c r="A9" s="2"/>
      <c r="B9" s="10" t="s">
        <v>73</v>
      </c>
      <c r="C9" s="11" t="s">
        <v>20</v>
      </c>
      <c r="D9" s="8">
        <v>0</v>
      </c>
      <c r="E9" s="8">
        <v>0</v>
      </c>
      <c r="F9" s="8">
        <f t="shared" ref="F9:F10" si="27">SUM(D9-E9)</f>
        <v>0</v>
      </c>
      <c r="G9" s="9">
        <f t="shared" si="12"/>
        <v>0</v>
      </c>
      <c r="H9" s="12">
        <v>0</v>
      </c>
      <c r="I9" s="9">
        <f t="shared" si="0"/>
        <v>0</v>
      </c>
      <c r="J9" s="9">
        <f t="shared" si="1"/>
        <v>0</v>
      </c>
      <c r="K9" s="9">
        <f t="shared" si="2"/>
        <v>0</v>
      </c>
      <c r="L9" s="9">
        <f t="shared" si="3"/>
        <v>0</v>
      </c>
      <c r="M9" s="9">
        <f t="shared" si="4"/>
        <v>0</v>
      </c>
      <c r="N9" s="9">
        <f t="shared" si="5"/>
        <v>0</v>
      </c>
      <c r="O9" s="9">
        <f t="shared" si="6"/>
        <v>0</v>
      </c>
      <c r="P9" s="9">
        <f t="shared" si="7"/>
        <v>0</v>
      </c>
      <c r="Q9" s="9">
        <f t="shared" si="8"/>
        <v>0</v>
      </c>
      <c r="R9" s="9">
        <f t="shared" si="9"/>
        <v>0</v>
      </c>
      <c r="S9" s="9">
        <f t="shared" si="10"/>
        <v>0</v>
      </c>
      <c r="T9" s="9">
        <f t="shared" si="11"/>
        <v>0</v>
      </c>
    </row>
    <row r="10" spans="1:20" x14ac:dyDescent="0.25">
      <c r="A10" s="22"/>
      <c r="B10" s="10" t="s">
        <v>74</v>
      </c>
      <c r="C10" s="11" t="s">
        <v>21</v>
      </c>
      <c r="D10" s="8">
        <v>0</v>
      </c>
      <c r="E10" s="8">
        <v>12.42</v>
      </c>
      <c r="F10" s="8">
        <f t="shared" si="27"/>
        <v>-12.42</v>
      </c>
      <c r="G10" s="9">
        <f t="shared" si="12"/>
        <v>0</v>
      </c>
      <c r="H10" s="12">
        <v>0</v>
      </c>
      <c r="I10" s="9">
        <f t="shared" si="0"/>
        <v>0</v>
      </c>
      <c r="J10" s="9">
        <f t="shared" si="1"/>
        <v>0</v>
      </c>
      <c r="K10" s="9">
        <f t="shared" si="2"/>
        <v>0</v>
      </c>
      <c r="L10" s="9">
        <f t="shared" si="3"/>
        <v>0</v>
      </c>
      <c r="M10" s="9">
        <f t="shared" si="4"/>
        <v>0</v>
      </c>
      <c r="N10" s="9">
        <f t="shared" si="5"/>
        <v>0</v>
      </c>
      <c r="O10" s="9">
        <f t="shared" si="6"/>
        <v>0</v>
      </c>
      <c r="P10" s="9">
        <f t="shared" si="7"/>
        <v>0</v>
      </c>
      <c r="Q10" s="9">
        <f t="shared" si="8"/>
        <v>0</v>
      </c>
      <c r="R10" s="9">
        <f t="shared" si="9"/>
        <v>0</v>
      </c>
      <c r="S10" s="9">
        <f t="shared" si="10"/>
        <v>0</v>
      </c>
      <c r="T10" s="9">
        <f t="shared" si="11"/>
        <v>0</v>
      </c>
    </row>
    <row r="11" spans="1:20" x14ac:dyDescent="0.25">
      <c r="A11" s="38" t="s">
        <v>22</v>
      </c>
      <c r="B11" s="39"/>
      <c r="C11" s="40"/>
      <c r="D11" s="13">
        <f t="shared" ref="D11:T11" si="28">SUM(D6:D10)</f>
        <v>24555.55</v>
      </c>
      <c r="E11" s="13">
        <f t="shared" si="28"/>
        <v>23534.949999999997</v>
      </c>
      <c r="F11" s="13">
        <f t="shared" si="28"/>
        <v>-1154.5800000000002</v>
      </c>
      <c r="G11" s="13">
        <f t="shared" si="28"/>
        <v>24555.55</v>
      </c>
      <c r="H11" s="14">
        <f t="shared" si="28"/>
        <v>24355.200000000001</v>
      </c>
      <c r="I11" s="13">
        <f t="shared" si="28"/>
        <v>2029.6</v>
      </c>
      <c r="J11" s="13">
        <f t="shared" si="28"/>
        <v>2029.6</v>
      </c>
      <c r="K11" s="13">
        <f t="shared" si="28"/>
        <v>2029.6</v>
      </c>
      <c r="L11" s="13">
        <f t="shared" si="28"/>
        <v>2029.6</v>
      </c>
      <c r="M11" s="13">
        <f t="shared" si="28"/>
        <v>2029.6</v>
      </c>
      <c r="N11" s="13">
        <f t="shared" si="28"/>
        <v>2029.6</v>
      </c>
      <c r="O11" s="13">
        <f t="shared" si="28"/>
        <v>2029.6</v>
      </c>
      <c r="P11" s="13">
        <f t="shared" si="28"/>
        <v>2029.6</v>
      </c>
      <c r="Q11" s="13">
        <f t="shared" si="28"/>
        <v>2029.6</v>
      </c>
      <c r="R11" s="13">
        <f t="shared" si="28"/>
        <v>2029.6</v>
      </c>
      <c r="S11" s="13">
        <f t="shared" si="28"/>
        <v>2029.6</v>
      </c>
      <c r="T11" s="13">
        <f t="shared" si="28"/>
        <v>2029.6000000000022</v>
      </c>
    </row>
    <row r="12" spans="1:20" x14ac:dyDescent="0.2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</row>
    <row r="13" spans="1:20" x14ac:dyDescent="0.25">
      <c r="A13" s="38" t="s">
        <v>23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</row>
    <row r="14" spans="1:20" x14ac:dyDescent="0.25">
      <c r="A14" s="44" t="s">
        <v>35</v>
      </c>
      <c r="B14" s="42"/>
      <c r="C14" s="43"/>
      <c r="D14" s="6"/>
      <c r="E14" s="6"/>
      <c r="F14" s="6"/>
      <c r="G14" s="6"/>
      <c r="H14" s="1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"/>
      <c r="B15" s="10" t="s">
        <v>60</v>
      </c>
      <c r="C15" s="11" t="s">
        <v>39</v>
      </c>
      <c r="D15" s="23">
        <v>6600</v>
      </c>
      <c r="E15" s="21">
        <v>6600</v>
      </c>
      <c r="F15" s="8">
        <f t="shared" ref="F15:F24" si="29">SUM(D15-E15)</f>
        <v>0</v>
      </c>
      <c r="G15" s="9">
        <f t="shared" ref="G15:G24" si="30">SUM(E15:F15)</f>
        <v>6600</v>
      </c>
      <c r="H15" s="12">
        <v>6600</v>
      </c>
      <c r="I15" s="9">
        <f t="shared" ref="I15:I25" si="31">ROUND(H15/12,2)</f>
        <v>550</v>
      </c>
      <c r="J15" s="9">
        <f t="shared" ref="J15:J24" si="32">ROUND(H15/12,2)</f>
        <v>550</v>
      </c>
      <c r="K15" s="9">
        <f t="shared" ref="K15:K24" si="33">ROUND(H15/12,2)</f>
        <v>550</v>
      </c>
      <c r="L15" s="9">
        <f t="shared" ref="L15:L24" si="34">ROUND(H15/12,2)</f>
        <v>550</v>
      </c>
      <c r="M15" s="9">
        <f t="shared" ref="M15:M24" si="35">ROUND(H15/12,2)</f>
        <v>550</v>
      </c>
      <c r="N15" s="9">
        <f t="shared" ref="N15:N24" si="36">ROUND(H15/12,2)</f>
        <v>550</v>
      </c>
      <c r="O15" s="9">
        <f t="shared" ref="O15:O24" si="37">ROUND(H15/12,2)</f>
        <v>550</v>
      </c>
      <c r="P15" s="9">
        <f t="shared" ref="P15:P24" si="38">ROUND(H15/12,2)</f>
        <v>550</v>
      </c>
      <c r="Q15" s="9">
        <f t="shared" ref="Q15:Q24" si="39">ROUND(H15/12,2)</f>
        <v>550</v>
      </c>
      <c r="R15" s="9">
        <f t="shared" ref="R15:R24" si="40">ROUND(H15/12,2)</f>
        <v>550</v>
      </c>
      <c r="S15" s="9">
        <f t="shared" ref="S15:S24" si="41">ROUND(H15/12,2)</f>
        <v>550</v>
      </c>
      <c r="T15" s="9">
        <f t="shared" ref="T15:T24" si="42">H15-SUM(I15:S15)</f>
        <v>550</v>
      </c>
    </row>
    <row r="16" spans="1:20" x14ac:dyDescent="0.25">
      <c r="A16" s="2"/>
      <c r="B16" s="10" t="s">
        <v>61</v>
      </c>
      <c r="C16" s="11" t="s">
        <v>62</v>
      </c>
      <c r="D16" s="23">
        <v>850</v>
      </c>
      <c r="E16" s="8">
        <v>850</v>
      </c>
      <c r="F16" s="8">
        <f t="shared" si="29"/>
        <v>0</v>
      </c>
      <c r="G16" s="9">
        <f t="shared" si="30"/>
        <v>850</v>
      </c>
      <c r="H16" s="12">
        <v>850</v>
      </c>
      <c r="I16" s="9">
        <f t="shared" si="31"/>
        <v>70.83</v>
      </c>
      <c r="J16" s="9">
        <f t="shared" si="32"/>
        <v>70.83</v>
      </c>
      <c r="K16" s="9">
        <f t="shared" si="33"/>
        <v>70.83</v>
      </c>
      <c r="L16" s="9">
        <f t="shared" si="34"/>
        <v>70.83</v>
      </c>
      <c r="M16" s="9">
        <f t="shared" si="35"/>
        <v>70.83</v>
      </c>
      <c r="N16" s="9">
        <f t="shared" si="36"/>
        <v>70.83</v>
      </c>
      <c r="O16" s="9">
        <f t="shared" si="37"/>
        <v>70.83</v>
      </c>
      <c r="P16" s="9">
        <f t="shared" si="38"/>
        <v>70.83</v>
      </c>
      <c r="Q16" s="9">
        <f t="shared" si="39"/>
        <v>70.83</v>
      </c>
      <c r="R16" s="9">
        <f t="shared" si="40"/>
        <v>70.83</v>
      </c>
      <c r="S16" s="9">
        <f t="shared" si="41"/>
        <v>70.83</v>
      </c>
      <c r="T16" s="9">
        <f t="shared" si="42"/>
        <v>70.869999999999891</v>
      </c>
    </row>
    <row r="17" spans="1:20" x14ac:dyDescent="0.25">
      <c r="A17" s="2"/>
      <c r="B17" s="10" t="s">
        <v>64</v>
      </c>
      <c r="C17" s="11" t="s">
        <v>37</v>
      </c>
      <c r="D17" s="23">
        <v>500</v>
      </c>
      <c r="E17" s="8">
        <v>26</v>
      </c>
      <c r="F17" s="8">
        <f t="shared" si="29"/>
        <v>474</v>
      </c>
      <c r="G17" s="9">
        <f t="shared" si="30"/>
        <v>500</v>
      </c>
      <c r="H17" s="12">
        <v>500</v>
      </c>
      <c r="I17" s="9">
        <f t="shared" si="31"/>
        <v>41.67</v>
      </c>
      <c r="J17" s="9">
        <f t="shared" si="32"/>
        <v>41.67</v>
      </c>
      <c r="K17" s="9">
        <f t="shared" si="33"/>
        <v>41.67</v>
      </c>
      <c r="L17" s="9">
        <f t="shared" si="34"/>
        <v>41.67</v>
      </c>
      <c r="M17" s="9">
        <f t="shared" si="35"/>
        <v>41.67</v>
      </c>
      <c r="N17" s="9">
        <f t="shared" si="36"/>
        <v>41.67</v>
      </c>
      <c r="O17" s="9">
        <f t="shared" si="37"/>
        <v>41.67</v>
      </c>
      <c r="P17" s="9">
        <f t="shared" si="38"/>
        <v>41.67</v>
      </c>
      <c r="Q17" s="9">
        <f t="shared" si="39"/>
        <v>41.67</v>
      </c>
      <c r="R17" s="9">
        <f t="shared" si="40"/>
        <v>41.67</v>
      </c>
      <c r="S17" s="9">
        <f t="shared" si="41"/>
        <v>41.67</v>
      </c>
      <c r="T17" s="9">
        <f t="shared" si="42"/>
        <v>41.629999999999882</v>
      </c>
    </row>
    <row r="18" spans="1:20" x14ac:dyDescent="0.25">
      <c r="A18" s="2"/>
      <c r="B18" s="10" t="s">
        <v>85</v>
      </c>
      <c r="C18" s="11" t="s">
        <v>86</v>
      </c>
      <c r="D18" s="23">
        <v>140</v>
      </c>
      <c r="E18" s="8">
        <v>279.75</v>
      </c>
      <c r="F18" s="8">
        <f t="shared" si="29"/>
        <v>-139.75</v>
      </c>
      <c r="G18" s="9">
        <v>140</v>
      </c>
      <c r="H18" s="12">
        <v>280</v>
      </c>
      <c r="I18" s="9">
        <f t="shared" si="31"/>
        <v>23.33</v>
      </c>
      <c r="J18" s="9">
        <f>ROUND(H18/12,2)</f>
        <v>23.33</v>
      </c>
      <c r="K18" s="9">
        <f>ROUND(H18/12,2)</f>
        <v>23.33</v>
      </c>
      <c r="L18" s="9">
        <f>ROUND(H18/12,2)</f>
        <v>23.33</v>
      </c>
      <c r="M18" s="9">
        <f>ROUND(H18/12,2)</f>
        <v>23.33</v>
      </c>
      <c r="N18" s="9">
        <f>ROUND(H18/12,2)</f>
        <v>23.33</v>
      </c>
      <c r="O18" s="9">
        <f>ROUND(H18/12,2)</f>
        <v>23.33</v>
      </c>
      <c r="P18" s="9">
        <f>ROUND(H18/12,2)</f>
        <v>23.33</v>
      </c>
      <c r="Q18" s="9">
        <f>ROUND(H18/12,2)</f>
        <v>23.33</v>
      </c>
      <c r="R18" s="9">
        <f>ROUND(H18/12,2)</f>
        <v>23.33</v>
      </c>
      <c r="S18" s="9">
        <f>ROUND(H18/12,2)</f>
        <v>23.33</v>
      </c>
      <c r="T18" s="9">
        <f>ROUND(H18/12,2)</f>
        <v>23.33</v>
      </c>
    </row>
    <row r="19" spans="1:20" x14ac:dyDescent="0.25">
      <c r="A19" s="2"/>
      <c r="B19" s="10" t="s">
        <v>63</v>
      </c>
      <c r="C19" s="11" t="s">
        <v>36</v>
      </c>
      <c r="D19" s="23">
        <v>360</v>
      </c>
      <c r="E19" s="8">
        <v>130.61000000000001</v>
      </c>
      <c r="F19" s="8">
        <f t="shared" si="29"/>
        <v>229.39</v>
      </c>
      <c r="G19" s="9">
        <f t="shared" si="30"/>
        <v>360</v>
      </c>
      <c r="H19" s="12">
        <v>220</v>
      </c>
      <c r="I19" s="9">
        <f t="shared" si="31"/>
        <v>18.329999999999998</v>
      </c>
      <c r="J19" s="9">
        <f t="shared" si="32"/>
        <v>18.329999999999998</v>
      </c>
      <c r="K19" s="9">
        <f t="shared" si="33"/>
        <v>18.329999999999998</v>
      </c>
      <c r="L19" s="9">
        <f t="shared" si="34"/>
        <v>18.329999999999998</v>
      </c>
      <c r="M19" s="9">
        <f t="shared" si="35"/>
        <v>18.329999999999998</v>
      </c>
      <c r="N19" s="9">
        <f t="shared" si="36"/>
        <v>18.329999999999998</v>
      </c>
      <c r="O19" s="9">
        <f t="shared" si="37"/>
        <v>18.329999999999998</v>
      </c>
      <c r="P19" s="9">
        <f t="shared" si="38"/>
        <v>18.329999999999998</v>
      </c>
      <c r="Q19" s="9">
        <f t="shared" si="39"/>
        <v>18.329999999999998</v>
      </c>
      <c r="R19" s="9">
        <f t="shared" si="40"/>
        <v>18.329999999999998</v>
      </c>
      <c r="S19" s="9">
        <f t="shared" si="41"/>
        <v>18.329999999999998</v>
      </c>
      <c r="T19" s="9">
        <f t="shared" si="42"/>
        <v>18.370000000000061</v>
      </c>
    </row>
    <row r="20" spans="1:20" x14ac:dyDescent="0.25">
      <c r="A20" s="22"/>
      <c r="B20" s="10" t="s">
        <v>66</v>
      </c>
      <c r="C20" s="11" t="s">
        <v>40</v>
      </c>
      <c r="D20" s="23">
        <v>500</v>
      </c>
      <c r="E20" s="8">
        <v>350.75</v>
      </c>
      <c r="F20" s="8">
        <f t="shared" si="29"/>
        <v>149.25</v>
      </c>
      <c r="G20" s="9">
        <f t="shared" si="30"/>
        <v>500</v>
      </c>
      <c r="H20" s="12">
        <v>500</v>
      </c>
      <c r="I20" s="9">
        <f t="shared" si="31"/>
        <v>41.67</v>
      </c>
      <c r="J20" s="9">
        <f t="shared" si="32"/>
        <v>41.67</v>
      </c>
      <c r="K20" s="9">
        <f t="shared" si="33"/>
        <v>41.67</v>
      </c>
      <c r="L20" s="9">
        <f t="shared" si="34"/>
        <v>41.67</v>
      </c>
      <c r="M20" s="9">
        <f t="shared" si="35"/>
        <v>41.67</v>
      </c>
      <c r="N20" s="9">
        <f t="shared" si="36"/>
        <v>41.67</v>
      </c>
      <c r="O20" s="9">
        <f t="shared" si="37"/>
        <v>41.67</v>
      </c>
      <c r="P20" s="9">
        <f t="shared" si="38"/>
        <v>41.67</v>
      </c>
      <c r="Q20" s="9">
        <f t="shared" si="39"/>
        <v>41.67</v>
      </c>
      <c r="R20" s="9">
        <f t="shared" si="40"/>
        <v>41.67</v>
      </c>
      <c r="S20" s="9">
        <f t="shared" si="41"/>
        <v>41.67</v>
      </c>
      <c r="T20" s="9">
        <f t="shared" si="42"/>
        <v>41.629999999999882</v>
      </c>
    </row>
    <row r="21" spans="1:20" x14ac:dyDescent="0.25">
      <c r="A21" s="22"/>
      <c r="B21" s="10" t="s">
        <v>77</v>
      </c>
      <c r="C21" s="11" t="s">
        <v>41</v>
      </c>
      <c r="D21" s="23">
        <v>100</v>
      </c>
      <c r="E21" s="8">
        <v>0</v>
      </c>
      <c r="F21" s="8">
        <f t="shared" si="29"/>
        <v>100</v>
      </c>
      <c r="G21" s="9">
        <f t="shared" si="30"/>
        <v>100</v>
      </c>
      <c r="H21" s="12">
        <v>100</v>
      </c>
      <c r="I21" s="9">
        <f t="shared" si="31"/>
        <v>8.33</v>
      </c>
      <c r="J21" s="9">
        <f t="shared" si="32"/>
        <v>8.33</v>
      </c>
      <c r="K21" s="9">
        <f t="shared" si="33"/>
        <v>8.33</v>
      </c>
      <c r="L21" s="9">
        <f t="shared" si="34"/>
        <v>8.33</v>
      </c>
      <c r="M21" s="9">
        <f t="shared" si="35"/>
        <v>8.33</v>
      </c>
      <c r="N21" s="9">
        <f t="shared" si="36"/>
        <v>8.33</v>
      </c>
      <c r="O21" s="9">
        <f t="shared" si="37"/>
        <v>8.33</v>
      </c>
      <c r="P21" s="9">
        <f t="shared" si="38"/>
        <v>8.33</v>
      </c>
      <c r="Q21" s="9">
        <f t="shared" si="39"/>
        <v>8.33</v>
      </c>
      <c r="R21" s="9">
        <f t="shared" si="40"/>
        <v>8.33</v>
      </c>
      <c r="S21" s="9">
        <f t="shared" si="41"/>
        <v>8.33</v>
      </c>
      <c r="T21" s="9">
        <f t="shared" si="42"/>
        <v>8.3700000000000045</v>
      </c>
    </row>
    <row r="22" spans="1:20" x14ac:dyDescent="0.25">
      <c r="A22" s="22"/>
      <c r="B22" s="10" t="s">
        <v>76</v>
      </c>
      <c r="C22" s="11" t="s">
        <v>42</v>
      </c>
      <c r="D22" s="23">
        <v>100</v>
      </c>
      <c r="E22" s="8">
        <v>0</v>
      </c>
      <c r="F22" s="8">
        <f t="shared" si="29"/>
        <v>100</v>
      </c>
      <c r="G22" s="9">
        <f t="shared" si="30"/>
        <v>100</v>
      </c>
      <c r="H22" s="12">
        <v>100</v>
      </c>
      <c r="I22" s="9">
        <f t="shared" si="31"/>
        <v>8.33</v>
      </c>
      <c r="J22" s="9">
        <f t="shared" si="32"/>
        <v>8.33</v>
      </c>
      <c r="K22" s="9">
        <f t="shared" si="33"/>
        <v>8.33</v>
      </c>
      <c r="L22" s="9">
        <f t="shared" si="34"/>
        <v>8.33</v>
      </c>
      <c r="M22" s="9">
        <f t="shared" si="35"/>
        <v>8.33</v>
      </c>
      <c r="N22" s="9">
        <f t="shared" si="36"/>
        <v>8.33</v>
      </c>
      <c r="O22" s="9">
        <f t="shared" si="37"/>
        <v>8.33</v>
      </c>
      <c r="P22" s="9">
        <f t="shared" si="38"/>
        <v>8.33</v>
      </c>
      <c r="Q22" s="9">
        <f t="shared" si="39"/>
        <v>8.33</v>
      </c>
      <c r="R22" s="9">
        <f t="shared" si="40"/>
        <v>8.33</v>
      </c>
      <c r="S22" s="9">
        <f t="shared" si="41"/>
        <v>8.33</v>
      </c>
      <c r="T22" s="9">
        <f t="shared" si="42"/>
        <v>8.3700000000000045</v>
      </c>
    </row>
    <row r="23" spans="1:20" x14ac:dyDescent="0.25">
      <c r="A23" s="22"/>
      <c r="B23" s="10" t="s">
        <v>87</v>
      </c>
      <c r="C23" s="11" t="s">
        <v>70</v>
      </c>
      <c r="D23" s="23">
        <v>200</v>
      </c>
      <c r="E23" s="8">
        <v>272.18</v>
      </c>
      <c r="F23" s="8">
        <f>SUM(D23-E23)</f>
        <v>-72.180000000000007</v>
      </c>
      <c r="G23" s="9">
        <f>SUM(E23:F23)</f>
        <v>200</v>
      </c>
      <c r="H23" s="12">
        <v>175</v>
      </c>
      <c r="I23" s="9">
        <f>ROUND(H23/12,2)</f>
        <v>14.58</v>
      </c>
      <c r="J23" s="9">
        <f>ROUND(H23/12,2)</f>
        <v>14.58</v>
      </c>
      <c r="K23" s="9">
        <f>ROUND(H23/12,2)</f>
        <v>14.58</v>
      </c>
      <c r="L23" s="9">
        <f>ROUND(H23/12,2)</f>
        <v>14.58</v>
      </c>
      <c r="M23" s="9">
        <f>ROUND(H23/12,2)</f>
        <v>14.58</v>
      </c>
      <c r="N23" s="9">
        <f>ROUND(H23/12,2)</f>
        <v>14.58</v>
      </c>
      <c r="O23" s="9">
        <f>ROUND(H23/12,2)</f>
        <v>14.58</v>
      </c>
      <c r="P23" s="9">
        <f>ROUND(H23/12,2)</f>
        <v>14.58</v>
      </c>
      <c r="Q23" s="9">
        <f>ROUND(H23/12,2)</f>
        <v>14.58</v>
      </c>
      <c r="R23" s="9">
        <f>ROUND(H23/12,2)</f>
        <v>14.58</v>
      </c>
      <c r="S23" s="9">
        <f>ROUND(H23/12,2)</f>
        <v>14.58</v>
      </c>
      <c r="T23" s="9">
        <f>H23-SUM(I23:S23)</f>
        <v>14.619999999999976</v>
      </c>
    </row>
    <row r="24" spans="1:20" x14ac:dyDescent="0.25">
      <c r="A24" s="2"/>
      <c r="B24" s="10" t="s">
        <v>65</v>
      </c>
      <c r="C24" s="11" t="s">
        <v>38</v>
      </c>
      <c r="D24" s="23">
        <v>1200</v>
      </c>
      <c r="E24" s="8">
        <v>920</v>
      </c>
      <c r="F24" s="8">
        <f t="shared" si="29"/>
        <v>280</v>
      </c>
      <c r="G24" s="9">
        <f t="shared" si="30"/>
        <v>1200</v>
      </c>
      <c r="H24" s="12">
        <v>1200</v>
      </c>
      <c r="I24" s="9">
        <f t="shared" si="31"/>
        <v>100</v>
      </c>
      <c r="J24" s="9">
        <f t="shared" si="32"/>
        <v>100</v>
      </c>
      <c r="K24" s="9">
        <f t="shared" si="33"/>
        <v>100</v>
      </c>
      <c r="L24" s="9">
        <f t="shared" si="34"/>
        <v>100</v>
      </c>
      <c r="M24" s="9">
        <f t="shared" si="35"/>
        <v>100</v>
      </c>
      <c r="N24" s="9">
        <f t="shared" si="36"/>
        <v>100</v>
      </c>
      <c r="O24" s="9">
        <f t="shared" si="37"/>
        <v>100</v>
      </c>
      <c r="P24" s="9">
        <f t="shared" si="38"/>
        <v>100</v>
      </c>
      <c r="Q24" s="9">
        <f t="shared" si="39"/>
        <v>100</v>
      </c>
      <c r="R24" s="9">
        <f t="shared" si="40"/>
        <v>100</v>
      </c>
      <c r="S24" s="9">
        <f t="shared" si="41"/>
        <v>100</v>
      </c>
      <c r="T24" s="9">
        <f t="shared" si="42"/>
        <v>100</v>
      </c>
    </row>
    <row r="25" spans="1:20" x14ac:dyDescent="0.25">
      <c r="A25" s="2"/>
      <c r="B25" s="10" t="s">
        <v>80</v>
      </c>
      <c r="C25" s="11" t="s">
        <v>81</v>
      </c>
      <c r="D25" s="23">
        <v>125</v>
      </c>
      <c r="E25" s="8">
        <v>113.03</v>
      </c>
      <c r="F25" s="8">
        <f t="shared" ref="F25" si="43">SUM(D25-E25)</f>
        <v>11.969999999999999</v>
      </c>
      <c r="G25" s="9">
        <f t="shared" ref="G25" si="44">SUM(E25:F25)</f>
        <v>125</v>
      </c>
      <c r="H25" s="12">
        <v>125</v>
      </c>
      <c r="I25" s="9">
        <f t="shared" si="31"/>
        <v>10.42</v>
      </c>
      <c r="J25" s="9">
        <f t="shared" ref="J25" si="45">ROUND(H25/12,2)</f>
        <v>10.42</v>
      </c>
      <c r="K25" s="9">
        <f t="shared" ref="K25" si="46">ROUND(H25/12,2)</f>
        <v>10.42</v>
      </c>
      <c r="L25" s="9">
        <f t="shared" ref="L25" si="47">ROUND(H25/12,2)</f>
        <v>10.42</v>
      </c>
      <c r="M25" s="9">
        <f t="shared" ref="M25" si="48">ROUND(H25/12,2)</f>
        <v>10.42</v>
      </c>
      <c r="N25" s="9">
        <f t="shared" ref="N25" si="49">ROUND(H25/12,2)</f>
        <v>10.42</v>
      </c>
      <c r="O25" s="9">
        <f t="shared" ref="O25" si="50">ROUND(H25/12,2)</f>
        <v>10.42</v>
      </c>
      <c r="P25" s="9">
        <f t="shared" ref="P25" si="51">ROUND(H25/12,2)</f>
        <v>10.42</v>
      </c>
      <c r="Q25" s="9">
        <f t="shared" ref="Q25" si="52">ROUND(H25/12,2)</f>
        <v>10.42</v>
      </c>
      <c r="R25" s="9">
        <f t="shared" ref="R25" si="53">ROUND(H25/12,2)</f>
        <v>10.42</v>
      </c>
      <c r="S25" s="9">
        <f t="shared" ref="S25" si="54">ROUND(H25/12,2)</f>
        <v>10.42</v>
      </c>
      <c r="T25" s="9">
        <f t="shared" ref="T25" si="55">H25-SUM(I25:S25)</f>
        <v>10.379999999999995</v>
      </c>
    </row>
    <row r="26" spans="1:20" ht="46.5" customHeight="1" x14ac:dyDescent="0.25">
      <c r="A26" s="2"/>
      <c r="B26" s="3" t="s">
        <v>1</v>
      </c>
      <c r="C26" s="4" t="s">
        <v>2</v>
      </c>
      <c r="D26" s="3" t="s">
        <v>71</v>
      </c>
      <c r="E26" s="3" t="s">
        <v>82</v>
      </c>
      <c r="F26" s="3" t="s">
        <v>72</v>
      </c>
      <c r="G26" s="3" t="s">
        <v>83</v>
      </c>
      <c r="H26" s="5" t="s">
        <v>84</v>
      </c>
      <c r="I26" s="3" t="s">
        <v>3</v>
      </c>
      <c r="J26" s="3" t="s">
        <v>4</v>
      </c>
      <c r="K26" s="3" t="s">
        <v>5</v>
      </c>
      <c r="L26" s="3" t="s">
        <v>6</v>
      </c>
      <c r="M26" s="3" t="s">
        <v>7</v>
      </c>
      <c r="N26" s="3" t="s">
        <v>8</v>
      </c>
      <c r="O26" s="3" t="s">
        <v>9</v>
      </c>
      <c r="P26" s="3" t="s">
        <v>10</v>
      </c>
      <c r="Q26" s="3" t="s">
        <v>11</v>
      </c>
      <c r="R26" s="3" t="s">
        <v>12</v>
      </c>
      <c r="S26" s="3" t="s">
        <v>13</v>
      </c>
      <c r="T26" s="3" t="s">
        <v>14</v>
      </c>
    </row>
    <row r="27" spans="1:20" ht="15" customHeight="1" x14ac:dyDescent="0.25">
      <c r="A27" s="41" t="s">
        <v>24</v>
      </c>
      <c r="B27" s="42"/>
      <c r="C27" s="43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6"/>
      <c r="B28" s="25" t="s">
        <v>57</v>
      </c>
      <c r="C28" s="11" t="s">
        <v>31</v>
      </c>
      <c r="D28" s="23">
        <v>1500</v>
      </c>
      <c r="E28" s="21">
        <v>1643.37</v>
      </c>
      <c r="F28" s="8">
        <f t="shared" ref="F28:F37" si="56">SUM(D28-E28)</f>
        <v>-143.36999999999989</v>
      </c>
      <c r="G28" s="9">
        <f>SUM(E28:F28)</f>
        <v>1500</v>
      </c>
      <c r="H28" s="12">
        <v>1500</v>
      </c>
      <c r="I28" s="9">
        <f t="shared" ref="I28:I37" si="57">ROUND(H28/12,2)</f>
        <v>125</v>
      </c>
      <c r="J28" s="9">
        <f t="shared" ref="J28:J37" si="58">ROUND(H28/12,2)</f>
        <v>125</v>
      </c>
      <c r="K28" s="9">
        <f t="shared" ref="K28:K37" si="59">ROUND(H28/12,2)</f>
        <v>125</v>
      </c>
      <c r="L28" s="9">
        <f t="shared" ref="L28:L37" si="60">ROUND(H28/12,2)</f>
        <v>125</v>
      </c>
      <c r="M28" s="9">
        <f t="shared" ref="M28:M37" si="61">ROUND(H28/12,2)</f>
        <v>125</v>
      </c>
      <c r="N28" s="9">
        <f t="shared" ref="N28:N37" si="62">ROUND(H28/12,2)</f>
        <v>125</v>
      </c>
      <c r="O28" s="9">
        <f t="shared" ref="O28:O37" si="63">ROUND(H28/12,2)</f>
        <v>125</v>
      </c>
      <c r="P28" s="9">
        <f t="shared" ref="P28:P37" si="64">ROUND(H28/12,2)</f>
        <v>125</v>
      </c>
      <c r="Q28" s="9">
        <f t="shared" ref="Q28:Q37" si="65">ROUND(H28/12,2)</f>
        <v>125</v>
      </c>
      <c r="R28" s="9">
        <f t="shared" ref="R28:R37" si="66">ROUND(H28/12,2)</f>
        <v>125</v>
      </c>
      <c r="S28" s="9">
        <f t="shared" ref="S28:S37" si="67">ROUND(H28/12,2)</f>
        <v>125</v>
      </c>
      <c r="T28" s="9">
        <f t="shared" ref="T28:T37" si="68">H28-SUM(I28:S28)</f>
        <v>125</v>
      </c>
    </row>
    <row r="29" spans="1:20" x14ac:dyDescent="0.25">
      <c r="A29" s="27"/>
      <c r="B29" s="25" t="s">
        <v>58</v>
      </c>
      <c r="C29" s="11" t="s">
        <v>32</v>
      </c>
      <c r="D29" s="23">
        <v>1500</v>
      </c>
      <c r="E29" s="21">
        <v>431.45</v>
      </c>
      <c r="F29" s="8">
        <f t="shared" si="56"/>
        <v>1068.55</v>
      </c>
      <c r="G29" s="9">
        <v>1500</v>
      </c>
      <c r="H29" s="12">
        <v>1500</v>
      </c>
      <c r="I29" s="9">
        <f t="shared" si="57"/>
        <v>125</v>
      </c>
      <c r="J29" s="9">
        <f t="shared" si="58"/>
        <v>125</v>
      </c>
      <c r="K29" s="9">
        <f t="shared" si="59"/>
        <v>125</v>
      </c>
      <c r="L29" s="9">
        <f t="shared" si="60"/>
        <v>125</v>
      </c>
      <c r="M29" s="9">
        <f t="shared" si="61"/>
        <v>125</v>
      </c>
      <c r="N29" s="9">
        <f t="shared" si="62"/>
        <v>125</v>
      </c>
      <c r="O29" s="9">
        <f t="shared" si="63"/>
        <v>125</v>
      </c>
      <c r="P29" s="9">
        <f t="shared" si="64"/>
        <v>125</v>
      </c>
      <c r="Q29" s="9">
        <f t="shared" si="65"/>
        <v>125</v>
      </c>
      <c r="R29" s="9">
        <f t="shared" si="66"/>
        <v>125</v>
      </c>
      <c r="S29" s="9">
        <f t="shared" si="67"/>
        <v>125</v>
      </c>
      <c r="T29" s="9">
        <f t="shared" si="68"/>
        <v>125</v>
      </c>
    </row>
    <row r="30" spans="1:20" x14ac:dyDescent="0.25">
      <c r="A30" s="28"/>
      <c r="B30" s="25" t="s">
        <v>52</v>
      </c>
      <c r="C30" s="11" t="s">
        <v>26</v>
      </c>
      <c r="D30" s="23">
        <v>500</v>
      </c>
      <c r="E30" s="8">
        <v>38.49</v>
      </c>
      <c r="F30" s="8">
        <f t="shared" si="56"/>
        <v>461.51</v>
      </c>
      <c r="G30" s="9">
        <f>SUM(E30:F30)</f>
        <v>500</v>
      </c>
      <c r="H30" s="12">
        <v>320.2</v>
      </c>
      <c r="I30" s="9">
        <f t="shared" si="57"/>
        <v>26.68</v>
      </c>
      <c r="J30" s="9">
        <f t="shared" si="58"/>
        <v>26.68</v>
      </c>
      <c r="K30" s="9">
        <f t="shared" si="59"/>
        <v>26.68</v>
      </c>
      <c r="L30" s="9">
        <f t="shared" si="60"/>
        <v>26.68</v>
      </c>
      <c r="M30" s="9">
        <f t="shared" si="61"/>
        <v>26.68</v>
      </c>
      <c r="N30" s="9">
        <f t="shared" si="62"/>
        <v>26.68</v>
      </c>
      <c r="O30" s="9">
        <f t="shared" si="63"/>
        <v>26.68</v>
      </c>
      <c r="P30" s="9">
        <f t="shared" si="64"/>
        <v>26.68</v>
      </c>
      <c r="Q30" s="9">
        <f t="shared" si="65"/>
        <v>26.68</v>
      </c>
      <c r="R30" s="9">
        <f t="shared" si="66"/>
        <v>26.68</v>
      </c>
      <c r="S30" s="9">
        <f t="shared" si="67"/>
        <v>26.68</v>
      </c>
      <c r="T30" s="9">
        <f t="shared" si="68"/>
        <v>26.71999999999997</v>
      </c>
    </row>
    <row r="31" spans="1:20" x14ac:dyDescent="0.25">
      <c r="A31" s="28"/>
      <c r="B31" s="25" t="s">
        <v>51</v>
      </c>
      <c r="C31" s="11" t="s">
        <v>25</v>
      </c>
      <c r="D31" s="23">
        <v>1000</v>
      </c>
      <c r="E31" s="8">
        <v>0</v>
      </c>
      <c r="F31" s="8">
        <f t="shared" si="56"/>
        <v>1000</v>
      </c>
      <c r="G31" s="9">
        <f>SUM(E31:F31)</f>
        <v>1000</v>
      </c>
      <c r="H31" s="12">
        <v>500</v>
      </c>
      <c r="I31" s="9">
        <f t="shared" si="57"/>
        <v>41.67</v>
      </c>
      <c r="J31" s="9">
        <f t="shared" si="58"/>
        <v>41.67</v>
      </c>
      <c r="K31" s="9">
        <f t="shared" si="59"/>
        <v>41.67</v>
      </c>
      <c r="L31" s="9">
        <f t="shared" si="60"/>
        <v>41.67</v>
      </c>
      <c r="M31" s="9">
        <f t="shared" si="61"/>
        <v>41.67</v>
      </c>
      <c r="N31" s="9">
        <f t="shared" si="62"/>
        <v>41.67</v>
      </c>
      <c r="O31" s="9">
        <f t="shared" si="63"/>
        <v>41.67</v>
      </c>
      <c r="P31" s="9">
        <f t="shared" si="64"/>
        <v>41.67</v>
      </c>
      <c r="Q31" s="9">
        <f t="shared" si="65"/>
        <v>41.67</v>
      </c>
      <c r="R31" s="9">
        <f t="shared" si="66"/>
        <v>41.67</v>
      </c>
      <c r="S31" s="9">
        <f t="shared" si="67"/>
        <v>41.67</v>
      </c>
      <c r="T31" s="9">
        <f t="shared" si="68"/>
        <v>41.629999999999882</v>
      </c>
    </row>
    <row r="32" spans="1:20" x14ac:dyDescent="0.25">
      <c r="A32" s="28"/>
      <c r="B32" s="25" t="s">
        <v>53</v>
      </c>
      <c r="C32" s="11" t="s">
        <v>27</v>
      </c>
      <c r="D32" s="23">
        <v>4000</v>
      </c>
      <c r="E32" s="21">
        <v>3805</v>
      </c>
      <c r="F32" s="8">
        <f t="shared" si="56"/>
        <v>195</v>
      </c>
      <c r="G32" s="9">
        <f>SUM(E32:F32)</f>
        <v>4000</v>
      </c>
      <c r="H32" s="12">
        <v>4650</v>
      </c>
      <c r="I32" s="9">
        <f t="shared" si="57"/>
        <v>387.5</v>
      </c>
      <c r="J32" s="9">
        <f t="shared" si="58"/>
        <v>387.5</v>
      </c>
      <c r="K32" s="9">
        <f t="shared" si="59"/>
        <v>387.5</v>
      </c>
      <c r="L32" s="9">
        <f t="shared" si="60"/>
        <v>387.5</v>
      </c>
      <c r="M32" s="9">
        <f t="shared" si="61"/>
        <v>387.5</v>
      </c>
      <c r="N32" s="9">
        <f t="shared" si="62"/>
        <v>387.5</v>
      </c>
      <c r="O32" s="9">
        <f t="shared" si="63"/>
        <v>387.5</v>
      </c>
      <c r="P32" s="9">
        <f t="shared" si="64"/>
        <v>387.5</v>
      </c>
      <c r="Q32" s="9">
        <f t="shared" si="65"/>
        <v>387.5</v>
      </c>
      <c r="R32" s="9">
        <f t="shared" si="66"/>
        <v>387.5</v>
      </c>
      <c r="S32" s="9">
        <f t="shared" si="67"/>
        <v>387.5</v>
      </c>
      <c r="T32" s="9">
        <f t="shared" si="68"/>
        <v>387.5</v>
      </c>
    </row>
    <row r="33" spans="1:20" x14ac:dyDescent="0.25">
      <c r="A33" s="29"/>
      <c r="B33" s="25" t="s">
        <v>59</v>
      </c>
      <c r="C33" s="11" t="s">
        <v>34</v>
      </c>
      <c r="D33" s="23">
        <v>1200</v>
      </c>
      <c r="E33" s="21">
        <v>2000</v>
      </c>
      <c r="F33" s="8">
        <f t="shared" si="56"/>
        <v>-800</v>
      </c>
      <c r="G33" s="9">
        <f>SUM(E33:F33)</f>
        <v>1200</v>
      </c>
      <c r="H33" s="12">
        <v>1200</v>
      </c>
      <c r="I33" s="9">
        <f t="shared" si="57"/>
        <v>100</v>
      </c>
      <c r="J33" s="9">
        <f t="shared" si="58"/>
        <v>100</v>
      </c>
      <c r="K33" s="9">
        <f t="shared" si="59"/>
        <v>100</v>
      </c>
      <c r="L33" s="9">
        <f t="shared" si="60"/>
        <v>100</v>
      </c>
      <c r="M33" s="9">
        <f t="shared" si="61"/>
        <v>100</v>
      </c>
      <c r="N33" s="9">
        <f t="shared" si="62"/>
        <v>100</v>
      </c>
      <c r="O33" s="9">
        <f t="shared" si="63"/>
        <v>100</v>
      </c>
      <c r="P33" s="9">
        <f t="shared" si="64"/>
        <v>100</v>
      </c>
      <c r="Q33" s="9">
        <f t="shared" si="65"/>
        <v>100</v>
      </c>
      <c r="R33" s="9">
        <f t="shared" si="66"/>
        <v>100</v>
      </c>
      <c r="S33" s="9">
        <f t="shared" si="67"/>
        <v>100</v>
      </c>
      <c r="T33" s="9">
        <f t="shared" si="68"/>
        <v>100</v>
      </c>
    </row>
    <row r="34" spans="1:20" x14ac:dyDescent="0.25">
      <c r="A34" s="27"/>
      <c r="B34" s="25" t="s">
        <v>55</v>
      </c>
      <c r="C34" s="11" t="s">
        <v>29</v>
      </c>
      <c r="D34" s="23">
        <v>500</v>
      </c>
      <c r="E34" s="21">
        <v>0</v>
      </c>
      <c r="F34" s="8">
        <f t="shared" si="56"/>
        <v>500</v>
      </c>
      <c r="G34" s="9">
        <f>SUM(E34:F34)</f>
        <v>500</v>
      </c>
      <c r="H34" s="12">
        <v>500</v>
      </c>
      <c r="I34" s="9">
        <f t="shared" si="57"/>
        <v>41.67</v>
      </c>
      <c r="J34" s="9">
        <f t="shared" si="58"/>
        <v>41.67</v>
      </c>
      <c r="K34" s="9">
        <f t="shared" si="59"/>
        <v>41.67</v>
      </c>
      <c r="L34" s="9">
        <f t="shared" si="60"/>
        <v>41.67</v>
      </c>
      <c r="M34" s="9">
        <f t="shared" si="61"/>
        <v>41.67</v>
      </c>
      <c r="N34" s="9">
        <f t="shared" si="62"/>
        <v>41.67</v>
      </c>
      <c r="O34" s="9">
        <f t="shared" si="63"/>
        <v>41.67</v>
      </c>
      <c r="P34" s="9">
        <f t="shared" si="64"/>
        <v>41.67</v>
      </c>
      <c r="Q34" s="9">
        <f t="shared" si="65"/>
        <v>41.67</v>
      </c>
      <c r="R34" s="9">
        <f t="shared" si="66"/>
        <v>41.67</v>
      </c>
      <c r="S34" s="9">
        <f t="shared" si="67"/>
        <v>41.67</v>
      </c>
      <c r="T34" s="9">
        <f t="shared" si="68"/>
        <v>41.629999999999882</v>
      </c>
    </row>
    <row r="35" spans="1:20" x14ac:dyDescent="0.25">
      <c r="A35" s="30"/>
      <c r="B35" s="25" t="s">
        <v>54</v>
      </c>
      <c r="C35" s="11" t="s">
        <v>28</v>
      </c>
      <c r="D35" s="23">
        <v>200</v>
      </c>
      <c r="E35" s="8">
        <v>11.26</v>
      </c>
      <c r="F35" s="8">
        <f t="shared" si="56"/>
        <v>188.74</v>
      </c>
      <c r="G35" s="9">
        <v>200</v>
      </c>
      <c r="H35" s="12">
        <v>200</v>
      </c>
      <c r="I35" s="9">
        <f t="shared" si="57"/>
        <v>16.670000000000002</v>
      </c>
      <c r="J35" s="9">
        <f t="shared" si="58"/>
        <v>16.670000000000002</v>
      </c>
      <c r="K35" s="9">
        <f t="shared" si="59"/>
        <v>16.670000000000002</v>
      </c>
      <c r="L35" s="9">
        <f t="shared" si="60"/>
        <v>16.670000000000002</v>
      </c>
      <c r="M35" s="9">
        <f t="shared" si="61"/>
        <v>16.670000000000002</v>
      </c>
      <c r="N35" s="9">
        <f t="shared" si="62"/>
        <v>16.670000000000002</v>
      </c>
      <c r="O35" s="9">
        <f t="shared" si="63"/>
        <v>16.670000000000002</v>
      </c>
      <c r="P35" s="9">
        <f t="shared" si="64"/>
        <v>16.670000000000002</v>
      </c>
      <c r="Q35" s="9">
        <f t="shared" si="65"/>
        <v>16.670000000000002</v>
      </c>
      <c r="R35" s="9">
        <f t="shared" si="66"/>
        <v>16.670000000000002</v>
      </c>
      <c r="S35" s="9">
        <f t="shared" si="67"/>
        <v>16.670000000000002</v>
      </c>
      <c r="T35" s="9">
        <f t="shared" si="68"/>
        <v>16.629999999999939</v>
      </c>
    </row>
    <row r="36" spans="1:20" x14ac:dyDescent="0.25">
      <c r="A36" s="28"/>
      <c r="B36" s="25" t="s">
        <v>56</v>
      </c>
      <c r="C36" s="11" t="s">
        <v>30</v>
      </c>
      <c r="D36" s="23">
        <v>500</v>
      </c>
      <c r="E36" s="21">
        <v>65.430000000000007</v>
      </c>
      <c r="F36" s="8">
        <f t="shared" si="56"/>
        <v>434.57</v>
      </c>
      <c r="G36" s="9">
        <f>SUM(E36:F36)</f>
        <v>500</v>
      </c>
      <c r="H36" s="12">
        <v>500</v>
      </c>
      <c r="I36" s="9">
        <f t="shared" si="57"/>
        <v>41.67</v>
      </c>
      <c r="J36" s="9">
        <f t="shared" si="58"/>
        <v>41.67</v>
      </c>
      <c r="K36" s="9">
        <f t="shared" si="59"/>
        <v>41.67</v>
      </c>
      <c r="L36" s="9">
        <f t="shared" si="60"/>
        <v>41.67</v>
      </c>
      <c r="M36" s="9">
        <f t="shared" si="61"/>
        <v>41.67</v>
      </c>
      <c r="N36" s="9">
        <f t="shared" si="62"/>
        <v>41.67</v>
      </c>
      <c r="O36" s="9">
        <f t="shared" si="63"/>
        <v>41.67</v>
      </c>
      <c r="P36" s="9">
        <f t="shared" si="64"/>
        <v>41.67</v>
      </c>
      <c r="Q36" s="9">
        <f t="shared" si="65"/>
        <v>41.67</v>
      </c>
      <c r="R36" s="9">
        <f t="shared" si="66"/>
        <v>41.67</v>
      </c>
      <c r="S36" s="9">
        <f t="shared" si="67"/>
        <v>41.67</v>
      </c>
      <c r="T36" s="9">
        <f t="shared" si="68"/>
        <v>41.629999999999882</v>
      </c>
    </row>
    <row r="37" spans="1:20" x14ac:dyDescent="0.25">
      <c r="A37" s="31"/>
      <c r="B37" s="25" t="s">
        <v>75</v>
      </c>
      <c r="C37" s="11" t="s">
        <v>33</v>
      </c>
      <c r="D37" s="23">
        <v>375</v>
      </c>
      <c r="E37" s="8">
        <v>0</v>
      </c>
      <c r="F37" s="8">
        <f t="shared" si="56"/>
        <v>375</v>
      </c>
      <c r="G37" s="9">
        <f>SUM(E37:F37)</f>
        <v>375</v>
      </c>
      <c r="H37" s="12">
        <v>375</v>
      </c>
      <c r="I37" s="9">
        <f t="shared" si="57"/>
        <v>31.25</v>
      </c>
      <c r="J37" s="9">
        <f t="shared" si="58"/>
        <v>31.25</v>
      </c>
      <c r="K37" s="9">
        <f t="shared" si="59"/>
        <v>31.25</v>
      </c>
      <c r="L37" s="9">
        <f t="shared" si="60"/>
        <v>31.25</v>
      </c>
      <c r="M37" s="9">
        <f t="shared" si="61"/>
        <v>31.25</v>
      </c>
      <c r="N37" s="9">
        <f t="shared" si="62"/>
        <v>31.25</v>
      </c>
      <c r="O37" s="9">
        <f t="shared" si="63"/>
        <v>31.25</v>
      </c>
      <c r="P37" s="9">
        <f t="shared" si="64"/>
        <v>31.25</v>
      </c>
      <c r="Q37" s="9">
        <f t="shared" si="65"/>
        <v>31.25</v>
      </c>
      <c r="R37" s="9">
        <f t="shared" si="66"/>
        <v>31.25</v>
      </c>
      <c r="S37" s="9">
        <f t="shared" si="67"/>
        <v>31.25</v>
      </c>
      <c r="T37" s="9">
        <f t="shared" si="68"/>
        <v>31.25</v>
      </c>
    </row>
    <row r="38" spans="1:20" x14ac:dyDescent="0.25">
      <c r="A38" s="45" t="s">
        <v>43</v>
      </c>
      <c r="B38" s="42"/>
      <c r="C38" s="43"/>
      <c r="D38" s="6"/>
      <c r="E38" s="6"/>
      <c r="F38" s="6"/>
      <c r="G38" s="6"/>
      <c r="H38" s="1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"/>
      <c r="B39" s="10" t="s">
        <v>67</v>
      </c>
      <c r="C39" s="11" t="s">
        <v>44</v>
      </c>
      <c r="D39" s="23">
        <v>1855.2</v>
      </c>
      <c r="E39" s="8">
        <v>1860</v>
      </c>
      <c r="F39" s="8">
        <f t="shared" ref="F39:F40" si="69">SUM(D39-E39)</f>
        <v>-4.7999999999999545</v>
      </c>
      <c r="G39" s="9">
        <f t="shared" ref="G39:G40" si="70">SUM(E39:F39)</f>
        <v>1855.2</v>
      </c>
      <c r="H39" s="12">
        <v>1860</v>
      </c>
      <c r="I39" s="9">
        <f t="shared" ref="I39:I40" si="71">ROUND(H39/12,2)</f>
        <v>155</v>
      </c>
      <c r="J39" s="9">
        <f t="shared" ref="J39:J40" si="72">ROUND(H39/12,2)</f>
        <v>155</v>
      </c>
      <c r="K39" s="9">
        <f t="shared" ref="K39:K40" si="73">ROUND(H39/12,2)</f>
        <v>155</v>
      </c>
      <c r="L39" s="9">
        <f t="shared" ref="L39:L40" si="74">ROUND(H39/12,2)</f>
        <v>155</v>
      </c>
      <c r="M39" s="9">
        <f t="shared" ref="M39:M40" si="75">ROUND(H39/12,2)</f>
        <v>155</v>
      </c>
      <c r="N39" s="9">
        <f t="shared" ref="N39:N40" si="76">ROUND(H39/12,2)</f>
        <v>155</v>
      </c>
      <c r="O39" s="9">
        <f t="shared" ref="O39:O40" si="77">ROUND(H39/12,2)</f>
        <v>155</v>
      </c>
      <c r="P39" s="9">
        <f t="shared" ref="P39:P40" si="78">ROUND(H39/12,2)</f>
        <v>155</v>
      </c>
      <c r="Q39" s="9">
        <f t="shared" ref="Q39:Q40" si="79">ROUND(H39/12,2)</f>
        <v>155</v>
      </c>
      <c r="R39" s="9">
        <f t="shared" ref="R39:R40" si="80">ROUND(H39/12,2)</f>
        <v>155</v>
      </c>
      <c r="S39" s="9">
        <f t="shared" ref="S39:S40" si="81">ROUND(H39/12,2)</f>
        <v>155</v>
      </c>
      <c r="T39" s="9">
        <f t="shared" ref="T39:T40" si="82">H39-SUM(I39:S39)</f>
        <v>155</v>
      </c>
    </row>
    <row r="40" spans="1:20" x14ac:dyDescent="0.25">
      <c r="A40" s="2"/>
      <c r="B40" s="10" t="s">
        <v>68</v>
      </c>
      <c r="C40" s="11" t="s">
        <v>45</v>
      </c>
      <c r="D40" s="23">
        <v>600</v>
      </c>
      <c r="E40" s="8">
        <v>600</v>
      </c>
      <c r="F40" s="8">
        <f t="shared" si="69"/>
        <v>0</v>
      </c>
      <c r="G40" s="9">
        <f t="shared" si="70"/>
        <v>600</v>
      </c>
      <c r="H40" s="12">
        <v>600</v>
      </c>
      <c r="I40" s="9">
        <f t="shared" si="71"/>
        <v>50</v>
      </c>
      <c r="J40" s="9">
        <f t="shared" si="72"/>
        <v>50</v>
      </c>
      <c r="K40" s="9">
        <f t="shared" si="73"/>
        <v>50</v>
      </c>
      <c r="L40" s="9">
        <f t="shared" si="74"/>
        <v>50</v>
      </c>
      <c r="M40" s="9">
        <f t="shared" si="75"/>
        <v>50</v>
      </c>
      <c r="N40" s="9">
        <f t="shared" si="76"/>
        <v>50</v>
      </c>
      <c r="O40" s="9">
        <f t="shared" si="77"/>
        <v>50</v>
      </c>
      <c r="P40" s="9">
        <f t="shared" si="78"/>
        <v>50</v>
      </c>
      <c r="Q40" s="9">
        <f t="shared" si="79"/>
        <v>50</v>
      </c>
      <c r="R40" s="9">
        <f t="shared" si="80"/>
        <v>50</v>
      </c>
      <c r="S40" s="9">
        <f t="shared" si="81"/>
        <v>50</v>
      </c>
      <c r="T40" s="9">
        <f t="shared" si="82"/>
        <v>50</v>
      </c>
    </row>
    <row r="41" spans="1:20" x14ac:dyDescent="0.25">
      <c r="A41" s="38" t="s">
        <v>46</v>
      </c>
      <c r="B41" s="39"/>
      <c r="C41" s="40"/>
      <c r="D41" s="13">
        <f>SUM(D15:D40)</f>
        <v>24405.200000000001</v>
      </c>
      <c r="E41" s="13">
        <f>SUM(E15:E40)</f>
        <v>19997.320000000003</v>
      </c>
      <c r="F41" s="13">
        <f>SUM(F15:F40)</f>
        <v>4407.88</v>
      </c>
      <c r="G41" s="13">
        <f>SUM(G15:G40)</f>
        <v>24405.200000000001</v>
      </c>
      <c r="H41" s="14">
        <f>SUM(H15:H40)</f>
        <v>24355.200000000001</v>
      </c>
      <c r="I41" s="13">
        <f>SUM(I15:I40)</f>
        <v>2029.6000000000006</v>
      </c>
      <c r="J41" s="13">
        <f>SUM(J15:J40)</f>
        <v>2029.6000000000006</v>
      </c>
      <c r="K41" s="13">
        <f>SUM(K15:K40)</f>
        <v>2029.6000000000006</v>
      </c>
      <c r="L41" s="13">
        <f>SUM(L15:L40)</f>
        <v>2029.6000000000006</v>
      </c>
      <c r="M41" s="13">
        <f>SUM(M15:M40)</f>
        <v>2029.6000000000006</v>
      </c>
      <c r="N41" s="13">
        <f>SUM(N15:N40)</f>
        <v>2029.6000000000006</v>
      </c>
      <c r="O41" s="13">
        <f>SUM(O15:O40)</f>
        <v>2029.6000000000006</v>
      </c>
      <c r="P41" s="13">
        <f>SUM(P15:P40)</f>
        <v>2029.6000000000006</v>
      </c>
      <c r="Q41" s="13">
        <f>SUM(Q15:Q40)</f>
        <v>2029.6000000000006</v>
      </c>
      <c r="R41" s="13">
        <f>SUM(R15:R40)</f>
        <v>2029.6000000000006</v>
      </c>
      <c r="S41" s="13">
        <f>SUM(S15:S40)</f>
        <v>2029.6000000000006</v>
      </c>
      <c r="T41" s="13">
        <f>SUM(T15:T40)</f>
        <v>2029.5599999999993</v>
      </c>
    </row>
    <row r="42" spans="1:20" ht="15.75" x14ac:dyDescent="0.25">
      <c r="A42" s="32" t="s">
        <v>47</v>
      </c>
      <c r="B42" s="33"/>
      <c r="C42" s="34"/>
      <c r="D42" s="16">
        <f>D11-D41</f>
        <v>150.34999999999854</v>
      </c>
      <c r="E42" s="16">
        <f>E11-E41</f>
        <v>3537.6299999999937</v>
      </c>
      <c r="F42" s="16">
        <f>E11-F41</f>
        <v>19127.069999999996</v>
      </c>
      <c r="G42" s="16">
        <f>G11-G41</f>
        <v>150.34999999999854</v>
      </c>
      <c r="H42" s="24">
        <f>H11-H41</f>
        <v>0</v>
      </c>
      <c r="I42" s="16">
        <f>I11-I41</f>
        <v>0</v>
      </c>
      <c r="J42" s="16">
        <f>J11-J41</f>
        <v>0</v>
      </c>
      <c r="K42" s="16">
        <f>K11-K41</f>
        <v>0</v>
      </c>
      <c r="L42" s="16">
        <f>L11-L41</f>
        <v>0</v>
      </c>
      <c r="M42" s="16">
        <f>M11-M41</f>
        <v>0</v>
      </c>
      <c r="N42" s="16">
        <f>N11-N41</f>
        <v>0</v>
      </c>
      <c r="O42" s="16">
        <f>O11-O41</f>
        <v>0</v>
      </c>
      <c r="P42" s="16">
        <f>P11-P41</f>
        <v>0</v>
      </c>
      <c r="Q42" s="16">
        <f>Q11-Q41</f>
        <v>0</v>
      </c>
      <c r="R42" s="16">
        <f>R11-R41</f>
        <v>0</v>
      </c>
      <c r="S42" s="16">
        <f>S11-S41</f>
        <v>0</v>
      </c>
      <c r="T42" s="16">
        <f>T11-T41</f>
        <v>4.0000000002919478E-2</v>
      </c>
    </row>
    <row r="43" spans="1:20" x14ac:dyDescent="0.25">
      <c r="A43" s="35" t="s">
        <v>69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</row>
    <row r="44" spans="1:20" x14ac:dyDescent="0.25">
      <c r="A44" s="17" t="s">
        <v>48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</sheetData>
  <mergeCells count="13">
    <mergeCell ref="A12:T12"/>
    <mergeCell ref="A1:T1"/>
    <mergeCell ref="A3:T3"/>
    <mergeCell ref="A4:T4"/>
    <mergeCell ref="A5:C5"/>
    <mergeCell ref="A11:C11"/>
    <mergeCell ref="A42:C42"/>
    <mergeCell ref="A43:T43"/>
    <mergeCell ref="A13:T13"/>
    <mergeCell ref="A27:C27"/>
    <mergeCell ref="A14:C14"/>
    <mergeCell ref="A38:C38"/>
    <mergeCell ref="A41:C41"/>
  </mergeCells>
  <pageMargins left="0" right="0" top="0.75" bottom="0.75" header="0.3" footer="0.3"/>
  <pageSetup scale="105" orientation="landscape" r:id="rId1"/>
  <headerFooter>
    <oddHeader>&amp;CCamden Woods HOA
2020 Budget</oddHeader>
  </headerFooter>
  <rowBreaks count="1" manualBreakCount="1">
    <brk id="2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Working Budget</vt:lpstr>
      <vt:lpstr>'Working Budget'!Print_Area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 Gintz</cp:lastModifiedBy>
  <cp:lastPrinted>2020-02-13T19:59:34Z</cp:lastPrinted>
  <dcterms:created xsi:type="dcterms:W3CDTF">2016-10-13T20:07:47Z</dcterms:created>
  <dcterms:modified xsi:type="dcterms:W3CDTF">2020-02-13T20:02:15Z</dcterms:modified>
</cp:coreProperties>
</file>